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/Volumes/Promise Pegasus/Publikationen/Papers/1997 - Bioturbation Formel/Data Online/Radiocarbon Profiles/"/>
    </mc:Choice>
  </mc:AlternateContent>
  <xr:revisionPtr revIDLastSave="0" documentId="13_ncr:1_{467912CC-544E-324C-8329-CD78C020CA75}" xr6:coauthVersionLast="47" xr6:coauthVersionMax="47" xr10:uidLastSave="{00000000-0000-0000-0000-000000000000}"/>
  <bookViews>
    <workbookView xWindow="0" yWindow="500" windowWidth="51200" windowHeight="27460" xr2:uid="{00000000-000D-0000-FFFF-FFFF00000000}"/>
  </bookViews>
  <sheets>
    <sheet name="ML 27" sheetId="1" r:id="rId1"/>
  </sheets>
  <definedNames>
    <definedName name="_xlnm.Print_Area" localSheetId="0">'ML 27'!$A$1:$J$42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1" l="1"/>
  <c r="E2" i="1"/>
  <c r="F2" i="1"/>
  <c r="G2" i="1"/>
  <c r="C9" i="1"/>
  <c r="C10" i="1"/>
  <c r="C11" i="1"/>
  <c r="C12" i="1"/>
  <c r="D3" i="1" s="1"/>
  <c r="C13" i="1"/>
  <c r="C14" i="1"/>
  <c r="C15" i="1"/>
  <c r="C16" i="1"/>
  <c r="C17" i="1"/>
  <c r="F3" i="1" l="1"/>
  <c r="G5" i="1"/>
  <c r="E5" i="1"/>
  <c r="G3" i="1"/>
  <c r="G6" i="1" s="1"/>
  <c r="E3" i="1"/>
  <c r="F5" i="1"/>
  <c r="F6" i="1" s="1"/>
  <c r="D5" i="1"/>
  <c r="D6" i="1" l="1"/>
  <c r="E6" i="1"/>
</calcChain>
</file>

<file path=xl/sharedStrings.xml><?xml version="1.0" encoding="utf-8"?>
<sst xmlns="http://schemas.openxmlformats.org/spreadsheetml/2006/main" count="38" uniqueCount="27">
  <si>
    <t>Core</t>
  </si>
  <si>
    <t>IOS 27</t>
  </si>
  <si>
    <t>mean</t>
  </si>
  <si>
    <t>s</t>
  </si>
  <si>
    <t>Loc</t>
  </si>
  <si>
    <t>Atlantic</t>
  </si>
  <si>
    <t>T ml (a)</t>
  </si>
  <si>
    <t>C14 method</t>
  </si>
  <si>
    <t>Conventional</t>
  </si>
  <si>
    <t>T sf (a)</t>
  </si>
  <si>
    <t>Water depth</t>
  </si>
  <si>
    <t>Latitude</t>
  </si>
  <si>
    <t>s (cm/ka)</t>
  </si>
  <si>
    <t>Longitude</t>
  </si>
  <si>
    <t>ml (cm)</t>
  </si>
  <si>
    <t>Dmin</t>
  </si>
  <si>
    <t>Dmax</t>
  </si>
  <si>
    <t>Dmean</t>
  </si>
  <si>
    <t>C14 Age</t>
  </si>
  <si>
    <t>Calendar years</t>
  </si>
  <si>
    <t>minus s</t>
  </si>
  <si>
    <t>plus s</t>
  </si>
  <si>
    <t>minus 2s</t>
  </si>
  <si>
    <t>plus 2s</t>
  </si>
  <si>
    <t>(cm)</t>
  </si>
  <si>
    <t>(a)</t>
  </si>
  <si>
    <t>* Stuiver &amp; Braziunas, 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</si>
</sst>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" x14ac:knownFonts="1">
    <font>
      <sz val="10"/>
      <name val="Geneva"/>
    </font>
    <font>
      <sz val="10"/>
      <name val="Geneva"/>
    </font>
  </fonts>
  <fills count="3">
    <fill>
      <patternFill patternType="none"/>
    </fill>
    <fill>
      <patternFill patternType="gray125"/>
    </fill>
    <fill>
      <patternFill patternType="gray06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0" fontId="1" fillId="0" borderId="0" applyFont="0" applyFill="0" applyBorder="0" applyAlignment="0" applyProtection="0"/>
  </cellStyleXfs>
  <cellXfs count="43">
    <xf numFmtId="0" fontId="0" fillId="0" borderId="0" xfId="0"/>
    <xf numFmtId="1" fontId="0" fillId="0" borderId="1" xfId="0" applyNumberFormat="1" applyBorder="1" applyAlignment="1">
      <alignment horizontal="right"/>
    </xf>
    <xf numFmtId="1" fontId="0" fillId="0" borderId="2" xfId="0" applyNumberFormat="1" applyBorder="1" applyAlignment="1">
      <alignment horizontal="right"/>
    </xf>
    <xf numFmtId="0" fontId="0" fillId="0" borderId="0" xfId="0" applyAlignment="1">
      <alignment horizontal="right"/>
    </xf>
    <xf numFmtId="165" fontId="0" fillId="0" borderId="0" xfId="1" applyNumberFormat="1" applyFont="1" applyAlignment="1">
      <alignment horizontal="right"/>
    </xf>
    <xf numFmtId="2" fontId="0" fillId="0" borderId="3" xfId="0" applyNumberFormat="1" applyBorder="1" applyAlignment="1">
      <alignment horizontal="right"/>
    </xf>
    <xf numFmtId="2" fontId="0" fillId="0" borderId="2" xfId="0" applyNumberFormat="1" applyBorder="1" applyAlignment="1">
      <alignment horizontal="right"/>
    </xf>
    <xf numFmtId="0" fontId="0" fillId="0" borderId="2" xfId="0" applyBorder="1"/>
    <xf numFmtId="1" fontId="0" fillId="0" borderId="0" xfId="0" applyNumberFormat="1" applyBorder="1" applyAlignment="1">
      <alignment horizontal="right"/>
    </xf>
    <xf numFmtId="0" fontId="0" fillId="0" borderId="3" xfId="0" applyBorder="1"/>
    <xf numFmtId="0" fontId="0" fillId="2" borderId="4" xfId="0" applyFill="1" applyBorder="1" applyAlignment="1">
      <alignment horizontal="right"/>
    </xf>
    <xf numFmtId="1" fontId="0" fillId="2" borderId="2" xfId="0" applyNumberFormat="1" applyFill="1" applyBorder="1" applyAlignment="1">
      <alignment horizontal="left"/>
    </xf>
    <xf numFmtId="0" fontId="0" fillId="2" borderId="2" xfId="0" applyFill="1" applyBorder="1"/>
    <xf numFmtId="1" fontId="0" fillId="2" borderId="3" xfId="0" applyNumberFormat="1" applyFill="1" applyBorder="1" applyAlignment="1">
      <alignment horizontal="left"/>
    </xf>
    <xf numFmtId="164" fontId="0" fillId="2" borderId="5" xfId="0" applyNumberFormat="1" applyFill="1" applyBorder="1" applyAlignment="1">
      <alignment horizontal="right"/>
    </xf>
    <xf numFmtId="164" fontId="0" fillId="2" borderId="6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right"/>
    </xf>
    <xf numFmtId="1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164" fontId="0" fillId="2" borderId="7" xfId="0" applyNumberFormat="1" applyFill="1" applyBorder="1" applyAlignment="1">
      <alignment horizontal="right"/>
    </xf>
    <xf numFmtId="1" fontId="0" fillId="2" borderId="3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left"/>
    </xf>
    <xf numFmtId="164" fontId="0" fillId="2" borderId="2" xfId="0" applyNumberFormat="1" applyFill="1" applyBorder="1" applyAlignment="1">
      <alignment horizontal="left"/>
    </xf>
    <xf numFmtId="2" fontId="0" fillId="2" borderId="3" xfId="0" applyNumberFormat="1" applyFill="1" applyBorder="1" applyAlignment="1">
      <alignment horizontal="left"/>
    </xf>
    <xf numFmtId="1" fontId="0" fillId="2" borderId="6" xfId="0" applyNumberFormat="1" applyFill="1" applyBorder="1" applyAlignment="1">
      <alignment horizontal="left"/>
    </xf>
    <xf numFmtId="0" fontId="0" fillId="2" borderId="8" xfId="0" applyFill="1" applyBorder="1" applyAlignment="1">
      <alignment horizontal="right"/>
    </xf>
    <xf numFmtId="0" fontId="0" fillId="0" borderId="1" xfId="0" applyBorder="1"/>
    <xf numFmtId="1" fontId="0" fillId="0" borderId="9" xfId="0" applyNumberFormat="1" applyFill="1" applyBorder="1" applyAlignment="1">
      <alignment horizontal="right"/>
    </xf>
    <xf numFmtId="164" fontId="0" fillId="0" borderId="10" xfId="0" applyNumberFormat="1" applyBorder="1" applyAlignment="1">
      <alignment horizontal="right"/>
    </xf>
    <xf numFmtId="164" fontId="0" fillId="0" borderId="9" xfId="0" applyNumberFormat="1" applyBorder="1" applyAlignment="1">
      <alignment horizontal="right"/>
    </xf>
    <xf numFmtId="1" fontId="0" fillId="0" borderId="9" xfId="0" applyNumberFormat="1" applyBorder="1" applyAlignment="1">
      <alignment horizontal="right"/>
    </xf>
    <xf numFmtId="2" fontId="0" fillId="0" borderId="9" xfId="0" applyNumberFormat="1" applyBorder="1" applyAlignment="1">
      <alignment horizontal="right"/>
    </xf>
    <xf numFmtId="164" fontId="0" fillId="0" borderId="11" xfId="0" applyNumberFormat="1" applyFill="1" applyBorder="1" applyAlignment="1">
      <alignment horizontal="right"/>
    </xf>
    <xf numFmtId="164" fontId="0" fillId="0" borderId="2" xfId="0" applyNumberFormat="1" applyFill="1" applyBorder="1" applyAlignment="1">
      <alignment horizontal="right"/>
    </xf>
    <xf numFmtId="164" fontId="0" fillId="0" borderId="0" xfId="0" applyNumberFormat="1" applyFill="1" applyBorder="1" applyAlignment="1">
      <alignment horizontal="right"/>
    </xf>
    <xf numFmtId="1" fontId="0" fillId="0" borderId="2" xfId="0" applyNumberFormat="1" applyFill="1" applyBorder="1" applyAlignment="1">
      <alignment horizontal="right"/>
    </xf>
    <xf numFmtId="164" fontId="0" fillId="0" borderId="7" xfId="0" applyNumberFormat="1" applyFill="1" applyBorder="1" applyAlignment="1">
      <alignment horizontal="right"/>
    </xf>
    <xf numFmtId="164" fontId="0" fillId="0" borderId="3" xfId="0" applyNumberFormat="1" applyFill="1" applyBorder="1" applyAlignment="1">
      <alignment horizontal="right"/>
    </xf>
    <xf numFmtId="164" fontId="0" fillId="0" borderId="12" xfId="0" applyNumberFormat="1" applyFill="1" applyBorder="1" applyAlignment="1">
      <alignment horizontal="right"/>
    </xf>
    <xf numFmtId="1" fontId="0" fillId="0" borderId="3" xfId="0" applyNumberFormat="1" applyFill="1" applyBorder="1" applyAlignment="1">
      <alignment horizontal="right"/>
    </xf>
    <xf numFmtId="1" fontId="0" fillId="0" borderId="0" xfId="0" applyNumberFormat="1" applyFill="1" applyBorder="1" applyAlignment="1">
      <alignment horizontal="right"/>
    </xf>
    <xf numFmtId="0" fontId="0" fillId="0" borderId="9" xfId="0" applyFill="1" applyBorder="1" applyAlignment="1">
      <alignment horizontal="right"/>
    </xf>
    <xf numFmtId="0" fontId="0" fillId="0" borderId="13" xfId="0" applyFill="1" applyBorder="1" applyAlignment="1">
      <alignment horizontal="righ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254000</xdr:colOff>
      <xdr:row>0</xdr:row>
      <xdr:rowOff>0</xdr:rowOff>
    </xdr:from>
    <xdr:to>
      <xdr:col>10</xdr:col>
      <xdr:colOff>0</xdr:colOff>
      <xdr:row>6</xdr:row>
      <xdr:rowOff>0</xdr:rowOff>
    </xdr:to>
    <xdr:sp macro="" textlink="">
      <xdr:nvSpPr>
        <xdr:cNvPr id="1028" name="Text 4">
          <a:extLst>
            <a:ext uri="{FF2B5EF4-FFF2-40B4-BE49-F238E27FC236}">
              <a16:creationId xmlns:a16="http://schemas.microsoft.com/office/drawing/2014/main" id="{37737221-78EF-D14E-9243-A705E87C527E}"/>
            </a:ext>
          </a:extLst>
        </xdr:cNvPr>
        <xdr:cNvSpPr txBox="1">
          <a:spLocks noChangeArrowheads="1"/>
        </xdr:cNvSpPr>
      </xdr:nvSpPr>
      <xdr:spPr bwMode="auto">
        <a:xfrm>
          <a:off x="7277100" y="0"/>
          <a:ext cx="3136900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Geneva"/>
              <a:ea typeface="Geneva"/>
            </a:rPr>
            <a:t>Thomson, J., Colley, S., Anderson, R., Cook, G.T., MacKenzie, A.B. (1995): A comparison of sediment accumulation chronologies by the ratiocarbon and 230Thexcess methods.- EPLS in press.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7"/>
  <sheetViews>
    <sheetView tabSelected="1" workbookViewId="0">
      <selection activeCell="D6" sqref="D6"/>
    </sheetView>
  </sheetViews>
  <sheetFormatPr baseColWidth="10" defaultColWidth="12.7109375" defaultRowHeight="14" x14ac:dyDescent="0.2"/>
  <cols>
    <col min="1" max="3" width="10.7109375" customWidth="1"/>
    <col min="4" max="4" width="10.7109375" style="3" customWidth="1"/>
    <col min="5" max="5" width="10.7109375" customWidth="1"/>
    <col min="10" max="11" width="12.7109375" style="4"/>
  </cols>
  <sheetData>
    <row r="1" spans="1:11" x14ac:dyDescent="0.2">
      <c r="A1" s="21" t="s">
        <v>0</v>
      </c>
      <c r="B1" s="28" t="s">
        <v>1</v>
      </c>
      <c r="C1" s="24"/>
      <c r="D1" s="25" t="s">
        <v>2</v>
      </c>
      <c r="E1" s="10" t="s">
        <v>3</v>
      </c>
      <c r="F1" s="25" t="s">
        <v>2</v>
      </c>
      <c r="G1" s="10" t="s">
        <v>3</v>
      </c>
      <c r="J1"/>
      <c r="K1"/>
    </row>
    <row r="2" spans="1:11" x14ac:dyDescent="0.2">
      <c r="A2" s="22" t="s">
        <v>4</v>
      </c>
      <c r="B2" s="29" t="s">
        <v>5</v>
      </c>
      <c r="C2" s="11" t="s">
        <v>6</v>
      </c>
      <c r="D2" s="1">
        <f>(D9/(E9)^2+D10/(E10)^2+D11/(E11)^2)/(1/(E9)^2+1/(E10)^2+1/(E11)^2)</f>
        <v>3941.8232044198899</v>
      </c>
      <c r="E2" s="1">
        <f>1/(1/(E9)^2+1/(E10)^2)^0.5+1/(E11)^2</f>
        <v>66.564147003817624</v>
      </c>
      <c r="F2" s="1">
        <f>(F9/(E9)^2+F10/(E10)^2+F11/(E11)^2)/(1/(E9)^2+1/(E10)^2+1/(E11)^2)</f>
        <v>3922.2651933701654</v>
      </c>
      <c r="G2" s="1">
        <f>1/(1/(E9)^2+1/(E10)^2)^0.5+1/(E11)^2</f>
        <v>66.564147003817624</v>
      </c>
      <c r="J2"/>
      <c r="K2"/>
    </row>
    <row r="3" spans="1:11" x14ac:dyDescent="0.2">
      <c r="A3" s="22" t="s">
        <v>7</v>
      </c>
      <c r="B3" s="29" t="s">
        <v>8</v>
      </c>
      <c r="C3" s="11" t="s">
        <v>9</v>
      </c>
      <c r="D3" s="2">
        <f>INDEX(LINEST(D12:D17,C12:C17,TRUE,FALSE),2)</f>
        <v>1012.207207207206</v>
      </c>
      <c r="E3" s="2">
        <f>INDEX(LINEST(D12:D17,C12:C17,TRUE,TRUE),2,2)</f>
        <v>263.46724087453669</v>
      </c>
      <c r="F3" s="2">
        <f>INDEX(LINEST(F12:F17,C12:C17,TRUE,FALSE),2)</f>
        <v>80.450450450449353</v>
      </c>
      <c r="G3" s="2">
        <f>INDEX(LINEST(F12:F17,C12:C17,TRUE,TRUE),2,2)</f>
        <v>519.50368017034873</v>
      </c>
      <c r="J3"/>
      <c r="K3"/>
    </row>
    <row r="4" spans="1:11" x14ac:dyDescent="0.2">
      <c r="A4" s="22" t="s">
        <v>10</v>
      </c>
      <c r="B4" s="30">
        <v>4000</v>
      </c>
      <c r="C4" s="12"/>
      <c r="D4"/>
      <c r="E4" s="2"/>
      <c r="G4" s="2"/>
      <c r="J4"/>
      <c r="K4"/>
    </row>
    <row r="5" spans="1:11" x14ac:dyDescent="0.2">
      <c r="A5" s="22" t="s">
        <v>11</v>
      </c>
      <c r="B5" s="31">
        <v>24.51</v>
      </c>
      <c r="C5" s="11" t="s">
        <v>12</v>
      </c>
      <c r="D5" s="6">
        <f>1/((INDEX(LINEST(D12:D17,C12:C17,TRUE,FALSE),1))/1000)</f>
        <v>2.1419474354521246</v>
      </c>
      <c r="E5" s="6">
        <f>(((INDEX(LINEST(D12:D17,C12:C17,TRUE,TRUE),2,1)/(-INDEX(LINEST(D12:D17,C12:C17,TRUE,TRUE),1,1))^2)^2)^0.5)*1000</f>
        <v>5.0722649857907767E-2</v>
      </c>
      <c r="F5" s="6">
        <f>1/((INDEX(LINEST(F12:F17,C12:C17,TRUE,FALSE),1))/1000)</f>
        <v>1.7359482030590221</v>
      </c>
      <c r="G5" s="6">
        <f>(((INDEX(LINEST(F12:F17,C12:C17,TRUE,TRUE),2,1)/(-INDEX(LINEST(F12:F17,C12:C17,TRUE,TRUE),1,1))^2)^2)^0.5)*1000</f>
        <v>6.5693113661001903E-2</v>
      </c>
      <c r="J5"/>
      <c r="K5"/>
    </row>
    <row r="6" spans="1:11" x14ac:dyDescent="0.2">
      <c r="A6" s="23" t="s">
        <v>13</v>
      </c>
      <c r="B6" s="31">
        <v>-20.420000000000002</v>
      </c>
      <c r="C6" s="13" t="s">
        <v>14</v>
      </c>
      <c r="D6" s="5">
        <f>D5*(D2-D3)/1000</f>
        <v>6.2750834720892268</v>
      </c>
      <c r="E6" s="5">
        <f>(D5*E2+D5*E3+(D2-D3)*E5)/1000</f>
        <v>0.85550777132949074</v>
      </c>
      <c r="F6" s="5">
        <f>F5*(F2-F3)/1000</f>
        <v>6.6691913994571399</v>
      </c>
      <c r="G6" s="5">
        <f>(F5*G2+F5*G3+(F2-F3)*G5)/1000</f>
        <v>1.2697641640248374</v>
      </c>
      <c r="J6"/>
      <c r="K6"/>
    </row>
    <row r="7" spans="1:11" x14ac:dyDescent="0.2">
      <c r="A7" s="15" t="s">
        <v>15</v>
      </c>
      <c r="B7" s="16" t="s">
        <v>16</v>
      </c>
      <c r="C7" s="14" t="s">
        <v>17</v>
      </c>
      <c r="D7" s="17" t="s">
        <v>18</v>
      </c>
      <c r="E7" s="18" t="s">
        <v>3</v>
      </c>
      <c r="F7" s="17" t="s">
        <v>19</v>
      </c>
      <c r="G7" s="18" t="s">
        <v>20</v>
      </c>
      <c r="H7" s="18" t="s">
        <v>21</v>
      </c>
      <c r="I7" s="18" t="s">
        <v>22</v>
      </c>
      <c r="J7" s="18" t="s">
        <v>23</v>
      </c>
      <c r="K7"/>
    </row>
    <row r="8" spans="1:11" x14ac:dyDescent="0.2">
      <c r="A8" s="19" t="s">
        <v>24</v>
      </c>
      <c r="B8" s="19" t="s">
        <v>24</v>
      </c>
      <c r="C8" s="19" t="s">
        <v>24</v>
      </c>
      <c r="D8" s="20" t="s">
        <v>25</v>
      </c>
      <c r="E8" s="20" t="s">
        <v>25</v>
      </c>
      <c r="F8" s="20" t="s">
        <v>25</v>
      </c>
      <c r="G8" s="20" t="s">
        <v>25</v>
      </c>
      <c r="H8" s="20" t="s">
        <v>25</v>
      </c>
      <c r="I8" s="20" t="s">
        <v>25</v>
      </c>
      <c r="J8" s="20" t="s">
        <v>25</v>
      </c>
      <c r="K8"/>
    </row>
    <row r="9" spans="1:11" x14ac:dyDescent="0.2">
      <c r="A9" s="32">
        <v>0</v>
      </c>
      <c r="B9" s="33">
        <v>0.5</v>
      </c>
      <c r="C9" s="34">
        <f t="shared" ref="C9:C17" si="0">AVERAGE(A9,B9)</f>
        <v>0.25</v>
      </c>
      <c r="D9" s="35">
        <v>3710</v>
      </c>
      <c r="E9" s="27">
        <v>80</v>
      </c>
      <c r="F9" s="26">
        <v>3610</v>
      </c>
      <c r="G9" s="26">
        <v>3502</v>
      </c>
      <c r="H9" s="26">
        <v>3698</v>
      </c>
      <c r="I9" s="26">
        <v>3418</v>
      </c>
      <c r="J9" s="26">
        <v>3824</v>
      </c>
      <c r="K9"/>
    </row>
    <row r="10" spans="1:11" x14ac:dyDescent="0.2">
      <c r="A10" s="32">
        <v>2.5</v>
      </c>
      <c r="B10" s="33">
        <v>3</v>
      </c>
      <c r="C10" s="34">
        <f t="shared" si="0"/>
        <v>2.75</v>
      </c>
      <c r="D10" s="35">
        <v>4040</v>
      </c>
      <c r="E10" s="27">
        <v>120</v>
      </c>
      <c r="F10" s="7">
        <v>4060</v>
      </c>
      <c r="G10" s="7">
        <v>3874</v>
      </c>
      <c r="H10" s="7">
        <v>4222</v>
      </c>
      <c r="I10" s="7">
        <v>3707</v>
      </c>
      <c r="J10" s="7">
        <v>4392</v>
      </c>
      <c r="K10"/>
    </row>
    <row r="11" spans="1:11" x14ac:dyDescent="0.2">
      <c r="A11" s="32">
        <v>5</v>
      </c>
      <c r="B11" s="33">
        <v>5.5</v>
      </c>
      <c r="C11" s="34">
        <f t="shared" si="0"/>
        <v>5.25</v>
      </c>
      <c r="D11" s="35">
        <v>4180</v>
      </c>
      <c r="E11" s="27">
        <v>90</v>
      </c>
      <c r="F11" s="7">
        <v>4240</v>
      </c>
      <c r="G11" s="7">
        <v>4111</v>
      </c>
      <c r="H11" s="7">
        <v>4384</v>
      </c>
      <c r="I11" s="7">
        <v>3977</v>
      </c>
      <c r="J11" s="7">
        <v>4485</v>
      </c>
      <c r="K11"/>
    </row>
    <row r="12" spans="1:11" x14ac:dyDescent="0.2">
      <c r="A12" s="32">
        <v>10</v>
      </c>
      <c r="B12" s="33">
        <v>11</v>
      </c>
      <c r="C12" s="34">
        <f t="shared" si="0"/>
        <v>10.5</v>
      </c>
      <c r="D12" s="35">
        <v>5930</v>
      </c>
      <c r="E12" s="27">
        <v>60</v>
      </c>
      <c r="F12" s="7">
        <v>6320</v>
      </c>
      <c r="G12" s="7">
        <v>6278</v>
      </c>
      <c r="H12" s="7">
        <v>6398</v>
      </c>
      <c r="I12" s="7">
        <v>6218</v>
      </c>
      <c r="J12" s="7">
        <v>6456</v>
      </c>
      <c r="K12"/>
    </row>
    <row r="13" spans="1:11" x14ac:dyDescent="0.2">
      <c r="A13" s="32">
        <v>15</v>
      </c>
      <c r="B13" s="33">
        <v>16</v>
      </c>
      <c r="C13" s="34">
        <f t="shared" si="0"/>
        <v>15.5</v>
      </c>
      <c r="D13" s="35">
        <v>8020</v>
      </c>
      <c r="E13" s="27">
        <v>60</v>
      </c>
      <c r="F13" s="7">
        <v>8410</v>
      </c>
      <c r="G13" s="7">
        <v>8364</v>
      </c>
      <c r="H13" s="7">
        <v>8486</v>
      </c>
      <c r="I13" s="7">
        <v>8318</v>
      </c>
      <c r="J13" s="7">
        <v>8555</v>
      </c>
      <c r="K13"/>
    </row>
    <row r="14" spans="1:11" x14ac:dyDescent="0.2">
      <c r="A14" s="32">
        <v>20</v>
      </c>
      <c r="B14" s="33">
        <v>21</v>
      </c>
      <c r="C14" s="34">
        <f t="shared" si="0"/>
        <v>20.5</v>
      </c>
      <c r="D14" s="35">
        <v>10730</v>
      </c>
      <c r="E14" s="27">
        <v>70</v>
      </c>
      <c r="F14" s="7">
        <v>12200</v>
      </c>
      <c r="G14" s="7">
        <v>12038</v>
      </c>
      <c r="H14" s="7">
        <v>12330</v>
      </c>
      <c r="I14" s="7">
        <v>11821</v>
      </c>
      <c r="J14" s="7">
        <v>12440</v>
      </c>
      <c r="K14"/>
    </row>
    <row r="15" spans="1:11" x14ac:dyDescent="0.2">
      <c r="A15" s="32">
        <v>25</v>
      </c>
      <c r="B15" s="33">
        <v>26</v>
      </c>
      <c r="C15" s="34">
        <f t="shared" si="0"/>
        <v>25.5</v>
      </c>
      <c r="D15" s="35">
        <v>13160</v>
      </c>
      <c r="E15" s="27">
        <v>100</v>
      </c>
      <c r="F15" s="7">
        <v>15050</v>
      </c>
      <c r="G15" s="7">
        <v>14821</v>
      </c>
      <c r="H15" s="7">
        <v>15261</v>
      </c>
      <c r="I15" s="7">
        <v>14599</v>
      </c>
      <c r="J15" s="7">
        <v>15454</v>
      </c>
      <c r="K15"/>
    </row>
    <row r="16" spans="1:11" x14ac:dyDescent="0.2">
      <c r="A16" s="32">
        <v>30</v>
      </c>
      <c r="B16" s="33">
        <v>31</v>
      </c>
      <c r="C16" s="34">
        <f t="shared" si="0"/>
        <v>30.5</v>
      </c>
      <c r="D16" s="35">
        <v>15290</v>
      </c>
      <c r="E16" s="41">
        <v>110</v>
      </c>
      <c r="F16" s="7">
        <v>17800</v>
      </c>
      <c r="G16" s="7">
        <v>17655</v>
      </c>
      <c r="H16" s="7">
        <v>17946</v>
      </c>
      <c r="I16" s="7">
        <v>17509</v>
      </c>
      <c r="J16" s="7">
        <v>18092</v>
      </c>
      <c r="K16"/>
    </row>
    <row r="17" spans="1:11" x14ac:dyDescent="0.2">
      <c r="A17" s="36">
        <v>32</v>
      </c>
      <c r="B17" s="37">
        <v>33</v>
      </c>
      <c r="C17" s="38">
        <f t="shared" si="0"/>
        <v>32.5</v>
      </c>
      <c r="D17" s="39">
        <v>15970</v>
      </c>
      <c r="E17" s="42">
        <v>110</v>
      </c>
      <c r="F17" s="9">
        <v>18470</v>
      </c>
      <c r="G17" s="9">
        <v>18343</v>
      </c>
      <c r="H17" s="9">
        <v>18608</v>
      </c>
      <c r="I17" s="9">
        <v>18208</v>
      </c>
      <c r="J17" s="9">
        <v>18744</v>
      </c>
      <c r="K17"/>
    </row>
    <row r="18" spans="1:11" x14ac:dyDescent="0.2">
      <c r="A18" s="34"/>
      <c r="B18" s="34"/>
      <c r="C18" s="34"/>
      <c r="D18" s="40"/>
      <c r="E18" s="40"/>
      <c r="F18" s="8"/>
      <c r="G18" s="8"/>
      <c r="J18"/>
      <c r="K18"/>
    </row>
    <row r="19" spans="1:11" x14ac:dyDescent="0.2">
      <c r="A19" t="s">
        <v>26</v>
      </c>
    </row>
    <row r="20" spans="1:11" x14ac:dyDescent="0.2">
      <c r="C20" s="4"/>
      <c r="D20" s="4"/>
      <c r="J20"/>
      <c r="K20"/>
    </row>
    <row r="21" spans="1:11" x14ac:dyDescent="0.2">
      <c r="C21" s="4"/>
      <c r="D21" s="4"/>
      <c r="J21"/>
      <c r="K21"/>
    </row>
    <row r="22" spans="1:11" x14ac:dyDescent="0.2">
      <c r="C22" s="4"/>
      <c r="D22" s="4"/>
      <c r="J22"/>
      <c r="K22"/>
    </row>
    <row r="23" spans="1:11" x14ac:dyDescent="0.2">
      <c r="C23" s="4"/>
      <c r="D23" s="4"/>
      <c r="J23"/>
      <c r="K23"/>
    </row>
    <row r="24" spans="1:11" x14ac:dyDescent="0.2">
      <c r="C24" s="4"/>
      <c r="D24" s="4"/>
      <c r="J24"/>
      <c r="K24"/>
    </row>
    <row r="25" spans="1:11" x14ac:dyDescent="0.2">
      <c r="C25" s="4"/>
      <c r="D25" s="4"/>
      <c r="J25"/>
      <c r="K25"/>
    </row>
    <row r="26" spans="1:11" x14ac:dyDescent="0.2">
      <c r="C26" s="4"/>
      <c r="D26" s="4"/>
      <c r="J26"/>
      <c r="K26"/>
    </row>
    <row r="27" spans="1:11" x14ac:dyDescent="0.2">
      <c r="C27" s="4"/>
      <c r="D27" s="4"/>
      <c r="J27"/>
      <c r="K27"/>
    </row>
    <row r="28" spans="1:11" x14ac:dyDescent="0.2">
      <c r="C28" s="4"/>
      <c r="D28" s="4"/>
      <c r="J28"/>
      <c r="K28"/>
    </row>
    <row r="29" spans="1:11" x14ac:dyDescent="0.2">
      <c r="C29" s="4"/>
      <c r="D29" s="4"/>
      <c r="J29"/>
      <c r="K29"/>
    </row>
    <row r="30" spans="1:11" x14ac:dyDescent="0.2">
      <c r="C30" s="4"/>
      <c r="D30" s="4"/>
      <c r="J30"/>
      <c r="K30"/>
    </row>
    <row r="37" spans="4:4" x14ac:dyDescent="0.2">
      <c r="D37"/>
    </row>
    <row r="38" spans="4:4" x14ac:dyDescent="0.2">
      <c r="D38"/>
    </row>
    <row r="39" spans="4:4" x14ac:dyDescent="0.2">
      <c r="D39"/>
    </row>
    <row r="40" spans="4:4" x14ac:dyDescent="0.2">
      <c r="D40"/>
    </row>
    <row r="41" spans="4:4" x14ac:dyDescent="0.2">
      <c r="D41"/>
    </row>
    <row r="42" spans="4:4" x14ac:dyDescent="0.2">
      <c r="D42"/>
    </row>
    <row r="43" spans="4:4" x14ac:dyDescent="0.2">
      <c r="D43"/>
    </row>
    <row r="44" spans="4:4" x14ac:dyDescent="0.2">
      <c r="D44"/>
    </row>
    <row r="45" spans="4:4" x14ac:dyDescent="0.2">
      <c r="D45"/>
    </row>
    <row r="46" spans="4:4" x14ac:dyDescent="0.2">
      <c r="D46"/>
    </row>
    <row r="47" spans="4:4" x14ac:dyDescent="0.2">
      <c r="D47"/>
    </row>
  </sheetData>
  <printOptions horizontalCentered="1" verticalCentered="1"/>
  <pageMargins left="0.78740157480314965" right="0.78740157480314965" top="0.98425196850393704" bottom="0.98425196850393704" header="0.4921259845" footer="0.4921259845"/>
  <pageSetup scale="70" orientation="landscape" horizontalDpi="0" verticalDpi="0"/>
  <headerFooter alignWithMargins="0">
    <oddHeader>&amp;C&amp;F &amp;D &amp;T Uhr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ML 27</vt:lpstr>
      <vt:lpstr>'ML 27'!Druckbereich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H. Trauth</dc:creator>
  <cp:lastModifiedBy>Martin H. Trauth</cp:lastModifiedBy>
  <dcterms:created xsi:type="dcterms:W3CDTF">2022-01-27T14:10:45Z</dcterms:created>
  <dcterms:modified xsi:type="dcterms:W3CDTF">2022-01-27T14:10:59Z</dcterms:modified>
</cp:coreProperties>
</file>